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620" tabRatio="500"/>
  </bookViews>
  <sheets>
    <sheet name="fecha convenio" sheetId="2" r:id="rId1"/>
    <sheet name="premisa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2"/>
  <c r="B8"/>
  <c r="B7"/>
  <c r="B1"/>
  <c r="E3"/>
  <c r="F3"/>
  <c r="H3"/>
  <c r="E4"/>
  <c r="F4"/>
  <c r="H4"/>
  <c r="E5"/>
  <c r="F5"/>
  <c r="H5"/>
  <c r="E6"/>
  <c r="F6"/>
  <c r="H6"/>
  <c r="E7"/>
  <c r="F7"/>
  <c r="H7"/>
  <c r="E8"/>
  <c r="F8"/>
  <c r="H8"/>
  <c r="E9"/>
  <c r="F9"/>
  <c r="H9"/>
  <c r="E10"/>
  <c r="F10"/>
  <c r="H10"/>
  <c r="E11"/>
  <c r="F11"/>
  <c r="H11"/>
  <c r="E12"/>
  <c r="F12"/>
  <c r="H12"/>
  <c r="E13"/>
  <c r="F13"/>
  <c r="H13"/>
  <c r="E14"/>
  <c r="F14"/>
  <c r="H14"/>
  <c r="H27"/>
  <c r="F27"/>
  <c r="E27"/>
  <c r="G14"/>
  <c r="G13"/>
  <c r="G12"/>
  <c r="G11"/>
  <c r="G10"/>
  <c r="G9"/>
  <c r="G8"/>
  <c r="G7"/>
  <c r="G6"/>
  <c r="G5"/>
  <c r="B5"/>
  <c r="G4"/>
  <c r="G3"/>
  <c r="C32" i="1"/>
  <c r="C31"/>
  <c r="C30"/>
  <c r="C22"/>
  <c r="C21"/>
  <c r="C20"/>
  <c r="C19"/>
  <c r="C16"/>
  <c r="C15"/>
</calcChain>
</file>

<file path=xl/sharedStrings.xml><?xml version="1.0" encoding="utf-8"?>
<sst xmlns="http://schemas.openxmlformats.org/spreadsheetml/2006/main" count="38" uniqueCount="36">
  <si>
    <t>Plazo</t>
  </si>
  <si>
    <t>Comisión adicional</t>
  </si>
  <si>
    <t>3 meses</t>
  </si>
  <si>
    <t>6 meses</t>
  </si>
  <si>
    <t>9 meses</t>
  </si>
  <si>
    <t>12 meses</t>
  </si>
  <si>
    <t>Una Membresía que se cobra a 12 meses sin intereses.</t>
    <phoneticPr fontId="2" type="noConversion"/>
  </si>
  <si>
    <t>Monto</t>
    <phoneticPr fontId="2" type="noConversion"/>
  </si>
  <si>
    <t>Enganche</t>
    <phoneticPr fontId="2" type="noConversion"/>
  </si>
  <si>
    <t>Neto a Financiar</t>
    <phoneticPr fontId="2" type="noConversion"/>
  </si>
  <si>
    <t>Opción 1</t>
    <phoneticPr fontId="2" type="noConversion"/>
  </si>
  <si>
    <t>Financiar el enganche</t>
    <phoneticPr fontId="2" type="noConversion"/>
  </si>
  <si>
    <t>Comisión 12 meses</t>
    <phoneticPr fontId="2" type="noConversion"/>
  </si>
  <si>
    <t>Monto de la comisión</t>
    <phoneticPr fontId="2" type="noConversion"/>
  </si>
  <si>
    <t>Neto a Recibir</t>
    <phoneticPr fontId="2" type="noConversion"/>
  </si>
  <si>
    <t>Operación de cierre inicial</t>
    <phoneticPr fontId="2" type="noConversion"/>
  </si>
  <si>
    <t>Opción 2</t>
    <phoneticPr fontId="2" type="noConversion"/>
  </si>
  <si>
    <t>Si queremos otorgar meses sin intereses, estaremos dejando</t>
    <phoneticPr fontId="2" type="noConversion"/>
  </si>
  <si>
    <t>la ganancia de nuestra venta al Banco, pero obtenedremos</t>
    <phoneticPr fontId="2" type="noConversion"/>
  </si>
  <si>
    <t>flujo de efectivo en el presente.</t>
    <phoneticPr fontId="2" type="noConversion"/>
  </si>
  <si>
    <t>Nota: Vamos a suponer que el cliente paga el enganche y por el financiamiento</t>
    <phoneticPr fontId="2" type="noConversion"/>
  </si>
  <si>
    <t>le ofrecemos la opción de meses sin intereses</t>
    <phoneticPr fontId="2" type="noConversion"/>
  </si>
  <si>
    <t>Monto a financiar</t>
    <phoneticPr fontId="2" type="noConversion"/>
  </si>
  <si>
    <t>Neto a recibir</t>
    <phoneticPr fontId="2" type="noConversion"/>
  </si>
  <si>
    <t>Monto del crédito:</t>
  </si>
  <si>
    <t># Pago</t>
  </si>
  <si>
    <t>Pago Interés</t>
  </si>
  <si>
    <t>Pago Capital</t>
  </si>
  <si>
    <t>Saldo</t>
  </si>
  <si>
    <t>CAP+ INTERES</t>
    <phoneticPr fontId="2" type="noConversion"/>
  </si>
  <si>
    <t>Tasa de interés (anual):</t>
  </si>
  <si>
    <t>Número de pagos (mensuales):</t>
  </si>
  <si>
    <t>Pago (mensual total):</t>
    <phoneticPr fontId="2" type="noConversion"/>
  </si>
  <si>
    <t>Importe total de la membresía</t>
    <phoneticPr fontId="2" type="noConversion"/>
  </si>
  <si>
    <t>Total interés</t>
    <phoneticPr fontId="2" type="noConversion"/>
  </si>
  <si>
    <t>Comisión</t>
    <phoneticPr fontId="2" type="noConversion"/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</si>
</sst>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#,##0.00"/>
    <numFmt numFmtId="165" formatCode="&quot;$&quot;#,##0.00"/>
    <numFmt numFmtId="166" formatCode="&quot;$&quot;#,##0.00;[Red]\-&quot;$&quot;#,##0.00"/>
  </numFmts>
  <fonts count="4">
    <font>
      <sz val="10"/>
      <name val="Verdana"/>
    </font>
    <font>
      <b/>
      <i/>
      <sz val="10"/>
      <name val="Verdana"/>
    </font>
    <font>
      <sz val="8"/>
      <name val="Verdana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2"/>
      </patternFill>
    </fill>
    <fill>
      <patternFill patternType="solid">
        <fgColor indexed="31"/>
        <bgColor indexed="31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0" fontId="0" fillId="0" borderId="0" xfId="0" applyNumberForma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10" fontId="1" fillId="2" borderId="4" xfId="0" applyNumberFormat="1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10" fontId="1" fillId="2" borderId="2" xfId="0" applyNumberFormat="1" applyFont="1" applyFill="1" applyBorder="1"/>
    <xf numFmtId="164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3" borderId="7" xfId="0" applyFont="1" applyFill="1" applyBorder="1" applyAlignment="1">
      <alignment horizontal="right"/>
    </xf>
    <xf numFmtId="165" fontId="0" fillId="3" borderId="8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9" fontId="0" fillId="0" borderId="8" xfId="0" applyNumberFormat="1" applyFont="1" applyBorder="1"/>
    <xf numFmtId="0" fontId="0" fillId="5" borderId="9" xfId="0" applyFont="1" applyFill="1" applyBorder="1"/>
    <xf numFmtId="165" fontId="0" fillId="5" borderId="10" xfId="0" applyNumberFormat="1" applyFont="1" applyFill="1" applyBorder="1"/>
    <xf numFmtId="4" fontId="0" fillId="0" borderId="12" xfId="0" applyNumberFormat="1" applyBorder="1"/>
    <xf numFmtId="0" fontId="0" fillId="3" borderId="8" xfId="0" applyFont="1" applyFill="1" applyBorder="1"/>
    <xf numFmtId="0" fontId="0" fillId="0" borderId="9" xfId="0" applyFont="1" applyBorder="1"/>
    <xf numFmtId="165" fontId="0" fillId="0" borderId="10" xfId="0" applyNumberFormat="1" applyFont="1" applyBorder="1"/>
    <xf numFmtId="0" fontId="0" fillId="0" borderId="13" xfId="0" applyBorder="1" applyAlignment="1">
      <alignment horizontal="right"/>
    </xf>
    <xf numFmtId="166" fontId="0" fillId="0" borderId="14" xfId="0" applyNumberFormat="1" applyFont="1" applyBorder="1"/>
    <xf numFmtId="0" fontId="0" fillId="0" borderId="12" xfId="0" applyBorder="1"/>
    <xf numFmtId="4" fontId="0" fillId="0" borderId="15" xfId="0" applyNumberFormat="1" applyBorder="1"/>
    <xf numFmtId="165" fontId="0" fillId="0" borderId="12" xfId="0" applyNumberFormat="1" applyBorder="1"/>
    <xf numFmtId="0" fontId="0" fillId="3" borderId="7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7"/>
  <sheetViews>
    <sheetView tabSelected="1" zoomScale="150" workbookViewId="0">
      <selection activeCell="B29" sqref="B29"/>
    </sheetView>
  </sheetViews>
  <sheetFormatPr baseColWidth="10" defaultRowHeight="13"/>
  <cols>
    <col min="1" max="1" width="24.85546875" customWidth="1"/>
    <col min="2" max="2" width="10.28515625" customWidth="1"/>
    <col min="3" max="3" width="3.42578125" customWidth="1"/>
    <col min="5" max="5" width="12.140625" customWidth="1"/>
    <col min="6" max="6" width="12" customWidth="1"/>
    <col min="8" max="8" width="10.85546875" customWidth="1"/>
  </cols>
  <sheetData>
    <row r="1" spans="1:8" ht="14">
      <c r="A1" s="12" t="s">
        <v>24</v>
      </c>
      <c r="B1" s="13">
        <f>B7-B8</f>
        <v>35000</v>
      </c>
      <c r="D1" s="14" t="s">
        <v>25</v>
      </c>
      <c r="E1" s="15" t="s">
        <v>26</v>
      </c>
      <c r="F1" s="15" t="s">
        <v>27</v>
      </c>
      <c r="G1" s="16" t="s">
        <v>28</v>
      </c>
      <c r="H1" s="17" t="s">
        <v>29</v>
      </c>
    </row>
    <row r="2" spans="1:8" ht="14">
      <c r="A2" s="31" t="s">
        <v>35</v>
      </c>
      <c r="B2" s="13">
        <f>premisas!C31</f>
        <v>4623.5</v>
      </c>
      <c r="D2" s="14"/>
      <c r="E2" s="15"/>
      <c r="F2" s="15"/>
      <c r="G2" s="15"/>
      <c r="H2" s="17"/>
    </row>
    <row r="3" spans="1:8">
      <c r="A3" s="18" t="s">
        <v>30</v>
      </c>
      <c r="B3" s="19">
        <v>0.11</v>
      </c>
      <c r="D3" s="20">
        <v>1</v>
      </c>
      <c r="E3" s="21">
        <f>IPMT($B$3/12,D3,$B$4,-$B$1)</f>
        <v>320.83333333333331</v>
      </c>
      <c r="F3" s="21">
        <f>PPMT($B$3/12,D3,$B$4,-$B$1)</f>
        <v>2772.5247149227753</v>
      </c>
      <c r="G3" s="21">
        <f>$B$1-SUM($F$3:F3)</f>
        <v>32227.475285077224</v>
      </c>
      <c r="H3" s="22">
        <f t="shared" ref="H3:H14" si="0">E3+F3</f>
        <v>3093.3580482561088</v>
      </c>
    </row>
    <row r="4" spans="1:8">
      <c r="A4" s="12" t="s">
        <v>31</v>
      </c>
      <c r="B4" s="23">
        <v>12</v>
      </c>
      <c r="D4" s="24">
        <v>2</v>
      </c>
      <c r="E4" s="25">
        <f t="shared" ref="E4:E14" si="1">IPMT($B$3/12,D4,$B$4,-$B$1)</f>
        <v>295.41852344654097</v>
      </c>
      <c r="F4" s="25">
        <f t="shared" ref="F4:F14" si="2">PPMT($B$3/12,D4,$B$4,-$B$1)</f>
        <v>2797.939524809568</v>
      </c>
      <c r="G4" s="25">
        <f>$B$1-SUM($F$3:F4)</f>
        <v>29429.535760267656</v>
      </c>
      <c r="H4" s="22">
        <f t="shared" si="0"/>
        <v>3093.3580482561088</v>
      </c>
    </row>
    <row r="5" spans="1:8">
      <c r="A5" s="26" t="s">
        <v>32</v>
      </c>
      <c r="B5" s="27">
        <f>PMT(B3/12,B4,-B1)</f>
        <v>3093.3580482561088</v>
      </c>
      <c r="D5" s="20">
        <v>3</v>
      </c>
      <c r="E5" s="21">
        <f t="shared" si="1"/>
        <v>269.77074446911951</v>
      </c>
      <c r="F5" s="21">
        <f t="shared" si="2"/>
        <v>2823.5873037869892</v>
      </c>
      <c r="G5" s="21">
        <f>$B$1-SUM($F$3:F5)</f>
        <v>26605.94845648067</v>
      </c>
      <c r="H5" s="22">
        <f t="shared" si="0"/>
        <v>3093.3580482561088</v>
      </c>
    </row>
    <row r="6" spans="1:8">
      <c r="D6" s="24">
        <v>4</v>
      </c>
      <c r="E6" s="25">
        <f t="shared" si="1"/>
        <v>243.88786085107154</v>
      </c>
      <c r="F6" s="25">
        <f t="shared" si="2"/>
        <v>2849.470187405037</v>
      </c>
      <c r="G6" s="25">
        <f>$B$1-SUM($F$3:F6)</f>
        <v>23756.478269075633</v>
      </c>
      <c r="H6" s="22">
        <f t="shared" si="0"/>
        <v>3093.3580482561083</v>
      </c>
    </row>
    <row r="7" spans="1:8">
      <c r="A7" s="28" t="s">
        <v>33</v>
      </c>
      <c r="B7" s="22">
        <f>premisas!C14</f>
        <v>50000</v>
      </c>
      <c r="D7" s="20">
        <v>5</v>
      </c>
      <c r="E7" s="21">
        <f t="shared" si="1"/>
        <v>217.76771746652537</v>
      </c>
      <c r="F7" s="21">
        <f t="shared" si="2"/>
        <v>2875.5903307895833</v>
      </c>
      <c r="G7" s="21">
        <f>$B$1-SUM($F$3:F7)</f>
        <v>20880.887938286047</v>
      </c>
      <c r="H7" s="22">
        <f t="shared" si="0"/>
        <v>3093.3580482561088</v>
      </c>
    </row>
    <row r="8" spans="1:8">
      <c r="A8" s="28" t="s">
        <v>8</v>
      </c>
      <c r="B8" s="22">
        <f>premisas!C15</f>
        <v>15000</v>
      </c>
      <c r="D8" s="24">
        <v>6</v>
      </c>
      <c r="E8" s="25">
        <f t="shared" si="1"/>
        <v>191.40813943428751</v>
      </c>
      <c r="F8" s="25">
        <f t="shared" si="2"/>
        <v>2901.9499088218213</v>
      </c>
      <c r="G8" s="25">
        <f>$B$1-SUM($F$3:F8)</f>
        <v>17978.938029464225</v>
      </c>
      <c r="H8" s="22">
        <f t="shared" si="0"/>
        <v>3093.3580482561088</v>
      </c>
    </row>
    <row r="9" spans="1:8">
      <c r="D9" s="20">
        <v>7</v>
      </c>
      <c r="E9" s="21">
        <f t="shared" si="1"/>
        <v>164.80693193675367</v>
      </c>
      <c r="F9" s="21">
        <f t="shared" si="2"/>
        <v>2928.5511163193551</v>
      </c>
      <c r="G9" s="21">
        <f>$B$1-SUM($F$3:F9)</f>
        <v>15050.38691314487</v>
      </c>
      <c r="H9" s="22">
        <f t="shared" si="0"/>
        <v>3093.3580482561088</v>
      </c>
    </row>
    <row r="10" spans="1:8">
      <c r="D10" s="24">
        <v>8</v>
      </c>
      <c r="E10" s="25">
        <f t="shared" si="1"/>
        <v>137.96188003715878</v>
      </c>
      <c r="F10" s="25">
        <f t="shared" si="2"/>
        <v>2955.3961682189502</v>
      </c>
      <c r="G10" s="25">
        <f>$B$1-SUM($F$3:F10)</f>
        <v>12094.990744925919</v>
      </c>
      <c r="H10" s="22">
        <f t="shared" si="0"/>
        <v>3093.3580482561088</v>
      </c>
    </row>
    <row r="11" spans="1:8">
      <c r="D11" s="20">
        <v>9</v>
      </c>
      <c r="E11" s="21">
        <f t="shared" si="1"/>
        <v>110.87074849515203</v>
      </c>
      <c r="F11" s="21">
        <f t="shared" si="2"/>
        <v>2982.4872997609568</v>
      </c>
      <c r="G11" s="21">
        <f>$B$1-SUM($F$3:F11)</f>
        <v>9112.5034451649626</v>
      </c>
      <c r="H11" s="22">
        <f t="shared" si="0"/>
        <v>3093.3580482561088</v>
      </c>
    </row>
    <row r="12" spans="1:8">
      <c r="D12" s="24">
        <v>10</v>
      </c>
      <c r="E12" s="25">
        <f t="shared" si="1"/>
        <v>83.531281580676222</v>
      </c>
      <c r="F12" s="25">
        <f t="shared" si="2"/>
        <v>3009.8267666754327</v>
      </c>
      <c r="G12" s="25">
        <f>$B$1-SUM($F$3:F12)</f>
        <v>6102.6766784895299</v>
      </c>
      <c r="H12" s="22">
        <f t="shared" si="0"/>
        <v>3093.3580482561088</v>
      </c>
    </row>
    <row r="13" spans="1:8">
      <c r="D13" s="20">
        <v>11</v>
      </c>
      <c r="E13" s="21">
        <f t="shared" si="1"/>
        <v>55.941202886151359</v>
      </c>
      <c r="F13" s="21">
        <f t="shared" si="2"/>
        <v>3037.4168453699576</v>
      </c>
      <c r="G13" s="21">
        <f>$B$1-SUM($F$3:F13)</f>
        <v>3065.2598331195732</v>
      </c>
      <c r="H13" s="22">
        <f t="shared" si="0"/>
        <v>3093.3580482561092</v>
      </c>
    </row>
    <row r="14" spans="1:8">
      <c r="D14" s="24">
        <v>12</v>
      </c>
      <c r="E14" s="25">
        <f t="shared" si="1"/>
        <v>28.098215136925987</v>
      </c>
      <c r="F14" s="25">
        <f t="shared" si="2"/>
        <v>3065.259833119183</v>
      </c>
      <c r="G14" s="25">
        <f>$B$1-SUM($F$3:F14)</f>
        <v>3.92901711165905E-10</v>
      </c>
      <c r="H14" s="22">
        <f t="shared" si="0"/>
        <v>3093.3580482561088</v>
      </c>
    </row>
    <row r="15" spans="1:8" hidden="1">
      <c r="D15" s="20"/>
      <c r="E15" s="21"/>
      <c r="F15" s="21"/>
      <c r="G15" s="21"/>
      <c r="H15" s="22"/>
    </row>
    <row r="16" spans="1:8" hidden="1">
      <c r="D16" s="24"/>
      <c r="E16" s="25"/>
      <c r="F16" s="25"/>
      <c r="G16" s="25"/>
      <c r="H16" s="22"/>
    </row>
    <row r="17" spans="4:8" hidden="1">
      <c r="D17" s="20"/>
      <c r="E17" s="21"/>
      <c r="F17" s="21"/>
      <c r="G17" s="21"/>
      <c r="H17" s="22"/>
    </row>
    <row r="18" spans="4:8" hidden="1">
      <c r="D18" s="24"/>
      <c r="E18" s="25"/>
      <c r="F18" s="25"/>
      <c r="G18" s="25"/>
      <c r="H18" s="22"/>
    </row>
    <row r="19" spans="4:8" hidden="1">
      <c r="D19" s="20"/>
      <c r="E19" s="21"/>
      <c r="F19" s="21"/>
      <c r="G19" s="21"/>
      <c r="H19" s="22"/>
    </row>
    <row r="20" spans="4:8" hidden="1">
      <c r="D20" s="24"/>
      <c r="E20" s="25"/>
      <c r="F20" s="25"/>
      <c r="G20" s="25"/>
      <c r="H20" s="22"/>
    </row>
    <row r="21" spans="4:8" hidden="1">
      <c r="D21" s="20"/>
      <c r="E21" s="21"/>
      <c r="F21" s="21"/>
      <c r="G21" s="21"/>
      <c r="H21" s="22"/>
    </row>
    <row r="22" spans="4:8" hidden="1">
      <c r="D22" s="24"/>
      <c r="E22" s="25"/>
      <c r="F22" s="25"/>
      <c r="G22" s="25"/>
      <c r="H22" s="22"/>
    </row>
    <row r="23" spans="4:8" hidden="1">
      <c r="D23" s="20"/>
      <c r="E23" s="21"/>
      <c r="F23" s="21"/>
      <c r="G23" s="21"/>
      <c r="H23" s="22"/>
    </row>
    <row r="24" spans="4:8" hidden="1">
      <c r="D24" s="24"/>
      <c r="E24" s="25"/>
      <c r="F24" s="25"/>
      <c r="G24" s="25"/>
      <c r="H24" s="22"/>
    </row>
    <row r="25" spans="4:8" hidden="1">
      <c r="D25" s="20"/>
      <c r="E25" s="21"/>
      <c r="F25" s="21"/>
      <c r="G25" s="21"/>
      <c r="H25" s="22"/>
    </row>
    <row r="26" spans="4:8" hidden="1">
      <c r="D26" s="24"/>
      <c r="E26" s="25"/>
      <c r="F26" s="25"/>
      <c r="G26" s="25"/>
      <c r="H26" s="29"/>
    </row>
    <row r="27" spans="4:8">
      <c r="D27" s="28" t="s">
        <v>34</v>
      </c>
      <c r="E27" s="30">
        <f>SUM(E3:E14)</f>
        <v>2120.2965790736957</v>
      </c>
      <c r="F27" s="30">
        <f>SUM(F3:F26)</f>
        <v>34999.999999999607</v>
      </c>
      <c r="G27" s="28"/>
      <c r="H27" s="22">
        <f>SUM(H3:H26)</f>
        <v>37120.296579073307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D32"/>
  <sheetViews>
    <sheetView workbookViewId="0">
      <selection activeCell="G2" sqref="G2"/>
    </sheetView>
  </sheetViews>
  <sheetFormatPr baseColWidth="10" defaultRowHeight="13"/>
  <cols>
    <col min="2" max="2" width="17" customWidth="1"/>
    <col min="3" max="3" width="19.28515625" customWidth="1"/>
    <col min="5" max="5" width="16.28515625" customWidth="1"/>
  </cols>
  <sheetData>
    <row r="2" spans="2:4" ht="14" thickBot="1"/>
    <row r="3" spans="2:4">
      <c r="B3" s="2" t="s">
        <v>0</v>
      </c>
      <c r="C3" s="3" t="s">
        <v>1</v>
      </c>
    </row>
    <row r="4" spans="2:4">
      <c r="B4" s="4" t="s">
        <v>2</v>
      </c>
      <c r="C4" s="5">
        <v>4.5199999999999997E-2</v>
      </c>
    </row>
    <row r="5" spans="2:4">
      <c r="B5" s="4"/>
      <c r="C5" s="6"/>
    </row>
    <row r="6" spans="2:4">
      <c r="B6" s="4" t="s">
        <v>3</v>
      </c>
      <c r="C6" s="5">
        <v>7.6100000000000001E-2</v>
      </c>
    </row>
    <row r="7" spans="2:4">
      <c r="B7" s="4"/>
      <c r="C7" s="6"/>
    </row>
    <row r="8" spans="2:4">
      <c r="B8" s="4" t="s">
        <v>4</v>
      </c>
      <c r="C8" s="5">
        <v>0.1051</v>
      </c>
    </row>
    <row r="9" spans="2:4">
      <c r="B9" s="4"/>
      <c r="C9" s="6"/>
    </row>
    <row r="10" spans="2:4" ht="14" thickBot="1">
      <c r="B10" s="7" t="s">
        <v>5</v>
      </c>
      <c r="C10" s="8">
        <v>0.1321</v>
      </c>
    </row>
    <row r="12" spans="2:4">
      <c r="B12" t="s">
        <v>6</v>
      </c>
    </row>
    <row r="14" spans="2:4">
      <c r="B14" t="s">
        <v>7</v>
      </c>
      <c r="C14" s="9">
        <v>50000</v>
      </c>
    </row>
    <row r="15" spans="2:4">
      <c r="B15" t="s">
        <v>8</v>
      </c>
      <c r="C15" s="9">
        <f>C14*0.3</f>
        <v>15000</v>
      </c>
      <c r="D15" s="10">
        <v>0.3</v>
      </c>
    </row>
    <row r="16" spans="2:4">
      <c r="B16" t="s">
        <v>9</v>
      </c>
      <c r="C16" s="9">
        <f>C14-C15</f>
        <v>35000</v>
      </c>
    </row>
    <row r="18" spans="2:4">
      <c r="B18" t="s">
        <v>10</v>
      </c>
    </row>
    <row r="19" spans="2:4">
      <c r="B19" t="s">
        <v>11</v>
      </c>
      <c r="C19" s="9">
        <f>C15</f>
        <v>15000</v>
      </c>
      <c r="D19" t="s">
        <v>15</v>
      </c>
    </row>
    <row r="20" spans="2:4">
      <c r="B20" t="s">
        <v>12</v>
      </c>
      <c r="C20" s="1">
        <f>C10</f>
        <v>0.1321</v>
      </c>
    </row>
    <row r="21" spans="2:4">
      <c r="B21" t="s">
        <v>13</v>
      </c>
      <c r="C21" s="9">
        <f>C19*C20</f>
        <v>1981.5</v>
      </c>
    </row>
    <row r="22" spans="2:4">
      <c r="B22" t="s">
        <v>14</v>
      </c>
      <c r="C22" s="9">
        <f>C19-C21</f>
        <v>13018.5</v>
      </c>
    </row>
    <row r="24" spans="2:4">
      <c r="B24" t="s">
        <v>16</v>
      </c>
      <c r="C24" t="s">
        <v>17</v>
      </c>
    </row>
    <row r="25" spans="2:4">
      <c r="C25" t="s">
        <v>18</v>
      </c>
    </row>
    <row r="26" spans="2:4">
      <c r="C26" t="s">
        <v>19</v>
      </c>
    </row>
    <row r="27" spans="2:4">
      <c r="B27" t="s">
        <v>20</v>
      </c>
    </row>
    <row r="28" spans="2:4">
      <c r="B28" t="s">
        <v>21</v>
      </c>
    </row>
    <row r="30" spans="2:4">
      <c r="B30" t="s">
        <v>22</v>
      </c>
      <c r="C30" s="11">
        <f>C16</f>
        <v>35000</v>
      </c>
    </row>
    <row r="31" spans="2:4">
      <c r="B31" t="s">
        <v>12</v>
      </c>
      <c r="C31" s="11">
        <f>C30*C10</f>
        <v>4623.5</v>
      </c>
    </row>
    <row r="32" spans="2:4">
      <c r="B32" t="s">
        <v>23</v>
      </c>
      <c r="C32" s="11">
        <f>C30-C31</f>
        <v>30376.5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fecha convenio</vt:lpstr>
      <vt:lpstr>premisas</vt:lpstr>
    </vt:vector>
  </TitlesOfParts>
  <Company>powerpeople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Rivera Garcia</dc:creator>
  <cp:lastModifiedBy>Luis Manuel Rivera Garcia</cp:lastModifiedBy>
  <dcterms:created xsi:type="dcterms:W3CDTF">2015-02-16T06:23:05Z</dcterms:created>
  <dcterms:modified xsi:type="dcterms:W3CDTF">2015-02-16T20:01:41Z</dcterms:modified>
</cp:coreProperties>
</file>